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tc={A364219B-2D29-411B-9CDE-7DF805066F86}</author>
    <author>tc={1BCB052B-998F-4A9B-A8D5-B75EDD9EF82A}</author>
    <author>tc={F595313F-551E-42A1-B076-A67A33863176}</author>
    <author>tc={4AA21D6D-68FF-4615-A01E-A1E8C9F14590}</author>
    <author>tc={577D19AF-F8C3-470F-8A52-02453E38DE13}</author>
    <author>tc={94867A6B-9EC9-479F-837B-CD72FF4D3F65}</author>
    <author>tc={7593B25C-9E26-441C-8A32-AFD58EA58113}</author>
    <author>tc={DCBDF7DF-5C82-4891-B419-81830CB1BB92}</author>
    <author>tc={71A6D1D3-8228-48B4-A4A3-0A1228FE0C9E}</author>
    <author>tc={2CBA197E-D74F-4C7A-B6C5-30F4611DD21B}</author>
    <author>tc={51F3B830-BE59-49CE-A643-44FD79AA22B5}</author>
    <author>tc={F92566C5-BB0C-4F9A-BB10-656BFA913D26}</author>
    <author>tc={448676D6-4C69-494B-8110-E69034F4383B}</author>
    <author>tc={9A2A169D-B82F-40C9-B51E-97B0687FC161}</author>
    <author>tc={FBCC55BD-F106-4A6F-9FC3-C0F0BD3484B0}</author>
    <author>tc={F5AD07CD-A5F2-4081-A347-961A13904FD1}</author>
    <author>tc={765F850E-C5B0-4E3E-B969-334CF175DCA5}</author>
    <author>tc={53C2C955-B0D0-4880-82DD-B7BEF145D34F}</author>
    <author>tc={244B9636-244B-4D95-8490-46A1783CD68F}</author>
    <author>tc={2E46CB63-D47F-465E-AE56-64611491A677}</author>
    <author>tc={B242752D-63F9-4330-BFC3-B5F534A87FD0}</author>
    <author>tc={6CF98B92-E663-467B-AA5B-B4E5CF175883}</author>
    <author>tc={3845A258-5A25-44C8-AE2D-73A284A4D32F}</author>
    <author>tc={12B75964-54A4-43DB-9FC7-EBBF72135899}</author>
    <author>tc={91C3AB18-C4CC-4397-853E-D1B3B0B0421C}</author>
  </authors>
  <commentList>
    <comment ref="B5" authorId="0">
      <text>
        <r>
          <rPr>
            <sz val="10"/>
            <rFont val="宋体"/>
            <charset val="134"/>
          </rPr>
          <t>一般是0，除非国家管制类</t>
        </r>
      </text>
    </comment>
    <comment ref="G5" authorId="1">
      <text>
        <r>
          <rPr>
            <sz val="10"/>
            <rFont val="宋体"/>
            <charset val="134"/>
          </rPr>
          <t xml:space="preserve">1/汇率（1美元=多少人民币）
举例，汇率7.1，这里就是1/7.1=0.14
</t>
        </r>
      </text>
    </comment>
    <comment ref="B6" authorId="2">
      <text>
        <r>
          <rPr>
            <sz val="10"/>
            <rFont val="宋体"/>
            <charset val="134"/>
          </rPr>
          <t>一般为0</t>
        </r>
      </text>
    </comment>
    <comment ref="B7" authorId="3">
      <text>
        <r>
          <rPr>
            <sz val="10"/>
            <rFont val="宋体"/>
            <charset val="134"/>
          </rPr>
          <t>6%-13%都有，一般是9%，和13%居多</t>
        </r>
      </text>
    </comment>
    <comment ref="B8" authorId="4">
      <text>
        <r>
          <rPr>
            <sz val="10"/>
            <rFont val="宋体"/>
            <charset val="134"/>
          </rPr>
          <t>去海关总署查一下，一般是9或者13%</t>
        </r>
      </text>
    </comment>
    <comment ref="B9" authorId="5">
      <text>
        <r>
          <rPr>
            <sz val="10"/>
            <rFont val="宋体"/>
            <charset val="134"/>
          </rPr>
          <t>根据你选的商检机构去算</t>
        </r>
      </text>
    </comment>
    <comment ref="B10" authorId="6">
      <text>
        <r>
          <rPr>
            <sz val="10"/>
            <rFont val="宋体"/>
            <charset val="134"/>
          </rPr>
          <t>这个是含税价格</t>
        </r>
      </text>
    </comment>
    <comment ref="E10" authorId="7">
      <text>
        <r>
          <rPr>
            <sz val="10"/>
            <rFont val="宋体"/>
            <charset val="134"/>
          </rPr>
          <t>给客户的总报价*商检费率</t>
        </r>
      </text>
    </comment>
    <comment ref="E13" authorId="8">
      <text>
        <r>
          <rPr>
            <sz val="10"/>
            <rFont val="宋体"/>
            <charset val="134"/>
          </rPr>
          <t>这个是信用证或者其他银行三方介入的付款方式，银行这边收的费用；上对应左边的L/C，下对应左边的其他付款费率</t>
        </r>
      </text>
    </comment>
    <comment ref="C16" authorId="9">
      <text>
        <r>
          <rPr>
            <sz val="10"/>
            <rFont val="宋体"/>
            <charset val="134"/>
          </rPr>
          <t>为避免贸易亏损，我们投保的时候，会有10-30%的一个投保加成，用于计算保费时候的参照，一般是选110%</t>
        </r>
      </text>
    </comment>
    <comment ref="E16" authorId="10">
      <text>
        <r>
          <rPr>
            <sz val="10"/>
            <rFont val="宋体"/>
            <charset val="134"/>
          </rPr>
          <t>这个是上面2这个版块的总和</t>
        </r>
      </text>
    </comment>
    <comment ref="C17" authorId="11">
      <text>
        <r>
          <rPr>
            <sz val="10"/>
            <rFont val="宋体"/>
            <charset val="134"/>
          </rPr>
          <t>根据海运、空运、产品的风险以及进口商的信誉，保费都不一样，有国家政策的时候，甚至可以免费投保，所以，这个一般是在 0.2% 至 3% 之间</t>
        </r>
      </text>
    </comment>
    <comment ref="E17" authorId="12">
      <text>
        <r>
          <rPr>
            <sz val="10"/>
            <rFont val="宋体"/>
            <charset val="134"/>
          </rPr>
          <t>实际去除退税的采购成本+国内费用的总和</t>
        </r>
      </text>
    </comment>
    <comment ref="C18" authorId="13">
      <text>
        <r>
          <rPr>
            <sz val="10"/>
            <rFont val="宋体"/>
            <charset val="134"/>
          </rPr>
          <t>使用信用证付款方式的时候需要填写，基本是千分之一到千分之五，写这项的时候，下一项就不用写了。</t>
        </r>
      </text>
    </comment>
    <comment ref="C19" authorId="14">
      <text>
        <r>
          <rPr>
            <sz val="10"/>
            <rFont val="宋体"/>
            <charset val="134"/>
          </rPr>
          <t>使用非信用证结算时候写的，不可以和上一项一起写</t>
        </r>
      </text>
    </comment>
    <comment ref="B20" authorId="15">
      <text>
        <r>
          <rPr>
            <sz val="10"/>
            <rFont val="宋体"/>
            <charset val="134"/>
          </rPr>
          <t>我们卖给客户的数量</t>
        </r>
      </text>
    </comment>
    <comment ref="B21" authorId="16">
      <text>
        <r>
          <rPr>
            <sz val="10"/>
            <rFont val="宋体"/>
            <charset val="134"/>
          </rPr>
          <t>每个产品的美元价格</t>
        </r>
      </text>
    </comment>
    <comment ref="B26" authorId="17">
      <text>
        <r>
          <rPr>
            <sz val="10"/>
            <rFont val="宋体"/>
            <charset val="134"/>
          </rPr>
          <t>我们想要保持的利润率（包含退税）</t>
        </r>
      </text>
    </comment>
    <comment ref="E26" authorId="18">
      <text>
        <r>
          <rPr>
            <sz val="10"/>
            <rFont val="宋体"/>
            <charset val="134"/>
          </rPr>
          <t>人民币对外报价</t>
        </r>
      </text>
    </comment>
    <comment ref="G26" authorId="19">
      <text>
        <r>
          <rPr>
            <sz val="10"/>
            <rFont val="宋体"/>
            <charset val="134"/>
          </rPr>
          <t>给客户报价的美元总金额</t>
        </r>
      </text>
    </comment>
    <comment ref="B27" authorId="20">
      <text>
        <r>
          <rPr>
            <sz val="10"/>
            <rFont val="宋体"/>
            <charset val="134"/>
          </rPr>
          <t>保持一定利润率，给客户的参考报价，这是美金价格</t>
        </r>
      </text>
    </comment>
    <comment ref="E27" authorId="21">
      <text>
        <r>
          <rPr>
            <sz val="10"/>
            <rFont val="宋体"/>
            <charset val="134"/>
          </rPr>
          <t>利润金额</t>
        </r>
      </text>
    </comment>
    <comment ref="B28" authorId="22">
      <text>
        <r>
          <rPr>
            <sz val="10"/>
            <rFont val="宋体"/>
            <charset val="134"/>
          </rPr>
          <t xml:space="preserve">这个是对应的产品单价，美金价格
</t>
        </r>
      </text>
    </comment>
    <comment ref="E28" authorId="23">
      <text>
        <r>
          <rPr>
            <sz val="10"/>
            <rFont val="宋体"/>
            <charset val="134"/>
          </rPr>
          <t>利润率</t>
        </r>
      </text>
    </comment>
    <comment ref="G28" authorId="24">
      <text>
        <r>
          <rPr>
            <sz val="10"/>
            <rFont val="宋体"/>
            <charset val="134"/>
          </rPr>
          <t>利润率</t>
        </r>
      </text>
    </comment>
  </commentList>
</comments>
</file>

<file path=xl/sharedStrings.xml><?xml version="1.0" encoding="utf-8"?>
<sst xmlns="http://schemas.openxmlformats.org/spreadsheetml/2006/main" count="40" uniqueCount="40">
  <si>
    <t>更多外贸信息，请关注：</t>
  </si>
  <si>
    <r>
      <rPr>
        <u/>
        <sz val="14"/>
        <color rgb="FF175CEB"/>
        <rFont val="等线"/>
        <charset val="134"/>
      </rPr>
      <t xml:space="preserve"> www.tradeyiyi.com  </t>
    </r>
  </si>
  <si>
    <t xml:space="preserve">FOB出口计算  </t>
  </si>
  <si>
    <t>信息栏</t>
  </si>
  <si>
    <t>出口预算</t>
  </si>
  <si>
    <t>出口信息</t>
  </si>
  <si>
    <t>出口税率</t>
  </si>
  <si>
    <t>汇率</t>
  </si>
  <si>
    <t>消费税率</t>
  </si>
  <si>
    <t>币种</t>
  </si>
  <si>
    <t>本币</t>
  </si>
  <si>
    <t>美元</t>
  </si>
  <si>
    <t>增值税率</t>
  </si>
  <si>
    <t>采购成本（含税价）</t>
  </si>
  <si>
    <t>退税率</t>
  </si>
  <si>
    <t>出口退税</t>
  </si>
  <si>
    <t>商检费率</t>
  </si>
  <si>
    <t>实际采购成本</t>
  </si>
  <si>
    <t>工厂价格本币</t>
  </si>
  <si>
    <t>商检费</t>
  </si>
  <si>
    <t>报关费</t>
  </si>
  <si>
    <t>出口税</t>
  </si>
  <si>
    <t>银行费用</t>
  </si>
  <si>
    <t>其他</t>
  </si>
  <si>
    <t>共用信息</t>
  </si>
  <si>
    <t>投保加成</t>
  </si>
  <si>
    <t>国内费用</t>
  </si>
  <si>
    <t>保险费率</t>
  </si>
  <si>
    <t>出口总成本</t>
  </si>
  <si>
    <t>L/C手续费率</t>
  </si>
  <si>
    <t>只需要填写蓝色区域即可</t>
  </si>
  <si>
    <t>其他付款费率</t>
  </si>
  <si>
    <t>交易数量</t>
  </si>
  <si>
    <t>成交单价美元</t>
  </si>
  <si>
    <t>出口商预期盈亏率</t>
  </si>
  <si>
    <t>报价</t>
  </si>
  <si>
    <t>出口商参考报价总</t>
  </si>
  <si>
    <t>预期盈亏额</t>
  </si>
  <si>
    <t>出口商参考报价单</t>
  </si>
  <si>
    <t>预期盈亏率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</si>
</sst>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color theme="1"/>
      <name val="宋体"/>
      <charset val="134"/>
      <scheme val="minor"/>
    </font>
    <font>
      <sz val="14"/>
      <name val="等线"/>
      <charset val="134"/>
    </font>
    <font>
      <sz val="11"/>
      <name val="等线"/>
      <charset val="134"/>
    </font>
    <font>
      <sz val="16"/>
      <name val="Microsoft YaHei"/>
      <charset val="134"/>
    </font>
    <font>
      <sz val="10"/>
      <name val="宋体"/>
      <charset val="134"/>
      <scheme val="minor"/>
    </font>
    <font>
      <b/>
      <sz val="22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175CEB"/>
      <name val="等线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1" fillId="0" borderId="1" xfId="0" applyFont="1" applyBorder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Protection="1">
      <alignment vertical="center"/>
      <protection hidden="1"/>
    </xf>
    <xf numFmtId="0" fontId="2" fillId="0" borderId="0" xfId="0" applyFont="1">
      <alignment vertical="center"/>
    </xf>
    <xf numFmtId="0" fontId="4" fillId="0" borderId="4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Protection="1">
      <alignment vertical="center"/>
      <protection hidden="1"/>
    </xf>
    <xf numFmtId="10" fontId="2" fillId="2" borderId="4" xfId="0" applyNumberFormat="1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176" fontId="2" fillId="0" borderId="4" xfId="0" applyNumberFormat="1" applyFont="1" applyBorder="1" applyProtection="1">
      <alignment vertical="center"/>
      <protection hidden="1"/>
    </xf>
    <xf numFmtId="10" fontId="2" fillId="0" borderId="4" xfId="0" applyNumberFormat="1" applyFont="1" applyBorder="1" applyProtection="1">
      <alignment vertical="center"/>
      <protection hidden="1"/>
    </xf>
    <xf numFmtId="176" fontId="2" fillId="2" borderId="4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hidden="1"/>
    </xf>
    <xf numFmtId="9" fontId="2" fillId="2" borderId="4" xfId="0" applyNumberFormat="1" applyFont="1" applyFill="1" applyBorder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yiyi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115" zoomScaleNormal="115" workbookViewId="0">
      <selection activeCell="H18" sqref="H18"/>
    </sheetView>
  </sheetViews>
  <sheetFormatPr defaultColWidth="14" defaultRowHeight="18" customHeight="1"/>
  <cols>
    <col min="1" max="1" width="12.7142857142857" customWidth="1"/>
    <col min="2" max="2" width="23.2" customWidth="1"/>
    <col min="3" max="3" width="33.7142857142857" customWidth="1"/>
    <col min="4" max="4" width="9.71428571428571" customWidth="1"/>
    <col min="5" max="5" width="20.2380952380952" customWidth="1"/>
    <col min="6" max="6" width="24.0095238095238" customWidth="1"/>
    <col min="7" max="7" width="46.7142857142857" customWidth="1"/>
    <col min="8" max="9" width="19.7142857142857" customWidth="1"/>
  </cols>
  <sheetData>
    <row r="1" ht="32.25" customHeight="1" spans="1:9">
      <c r="A1" s="1" t="s">
        <v>0</v>
      </c>
      <c r="B1" s="2"/>
      <c r="C1" s="3"/>
      <c r="D1" s="4" t="s">
        <v>1</v>
      </c>
      <c r="E1" s="2"/>
      <c r="F1" s="2"/>
      <c r="G1" s="3"/>
      <c r="H1" s="5"/>
      <c r="I1" s="10"/>
    </row>
    <row r="2" ht="64.5" customHeight="1" spans="1:9">
      <c r="A2" s="6" t="s">
        <v>2</v>
      </c>
      <c r="B2" s="7"/>
      <c r="C2" s="7"/>
      <c r="D2" s="7"/>
      <c r="E2" s="7"/>
      <c r="F2" s="7"/>
      <c r="G2" s="7"/>
      <c r="H2" s="5"/>
      <c r="I2" s="10"/>
    </row>
    <row r="3" ht="14.25" spans="1:9">
      <c r="A3" s="8" t="s">
        <v>3</v>
      </c>
      <c r="B3" s="9"/>
      <c r="C3" s="9"/>
      <c r="D3" s="8" t="s">
        <v>4</v>
      </c>
      <c r="E3" s="9"/>
      <c r="F3" s="9"/>
      <c r="G3" s="9"/>
      <c r="H3" s="10"/>
      <c r="I3" s="10"/>
    </row>
    <row r="4" ht="14.25" spans="1:9">
      <c r="A4" s="7"/>
      <c r="B4" s="11"/>
      <c r="C4" s="11"/>
      <c r="D4" s="11"/>
      <c r="E4" s="11"/>
      <c r="F4" s="11"/>
      <c r="G4" s="11"/>
      <c r="H4" s="10"/>
      <c r="I4" s="10"/>
    </row>
    <row r="5" ht="14.25" spans="1:9">
      <c r="A5" s="12" t="s">
        <v>5</v>
      </c>
      <c r="B5" s="13" t="s">
        <v>6</v>
      </c>
      <c r="C5" s="14">
        <v>0</v>
      </c>
      <c r="D5" s="13"/>
      <c r="E5" s="13"/>
      <c r="F5" s="13" t="s">
        <v>7</v>
      </c>
      <c r="G5" s="15">
        <v>0.14</v>
      </c>
      <c r="H5" s="10"/>
      <c r="I5" s="10"/>
    </row>
    <row r="6" ht="14.25" spans="1:9">
      <c r="A6" s="7"/>
      <c r="B6" s="13" t="s">
        <v>8</v>
      </c>
      <c r="C6" s="14">
        <v>0</v>
      </c>
      <c r="D6" s="13"/>
      <c r="E6" s="13" t="s">
        <v>9</v>
      </c>
      <c r="F6" s="13" t="s">
        <v>10</v>
      </c>
      <c r="G6" s="13" t="s">
        <v>11</v>
      </c>
      <c r="H6" s="10"/>
      <c r="I6" s="10"/>
    </row>
    <row r="7" ht="14.25" spans="1:9">
      <c r="A7" s="7"/>
      <c r="B7" s="13" t="s">
        <v>12</v>
      </c>
      <c r="C7" s="14">
        <v>0.13</v>
      </c>
      <c r="D7" s="12">
        <v>1</v>
      </c>
      <c r="E7" s="16" t="s">
        <v>13</v>
      </c>
      <c r="F7" s="16">
        <f>C10*C20</f>
        <v>339000</v>
      </c>
      <c r="G7" s="16">
        <f>F7*G5</f>
        <v>47460</v>
      </c>
      <c r="H7" s="10"/>
      <c r="I7" s="10"/>
    </row>
    <row r="8" ht="14.25" spans="1:9">
      <c r="A8" s="11"/>
      <c r="B8" s="13" t="s">
        <v>14</v>
      </c>
      <c r="C8" s="14">
        <v>0.13</v>
      </c>
      <c r="D8" s="7"/>
      <c r="E8" s="16" t="s">
        <v>15</v>
      </c>
      <c r="F8" s="16">
        <f>(F7*C8)/(1+C7)</f>
        <v>39000</v>
      </c>
      <c r="G8" s="16">
        <f>(G7*C8)/(1+C7)</f>
        <v>5460</v>
      </c>
      <c r="H8" s="10"/>
      <c r="I8" s="10"/>
    </row>
    <row r="9" ht="14.25" spans="1:9">
      <c r="A9" s="7"/>
      <c r="B9" s="13" t="s">
        <v>16</v>
      </c>
      <c r="C9" s="14">
        <v>0.001</v>
      </c>
      <c r="D9" s="7"/>
      <c r="E9" s="16" t="s">
        <v>17</v>
      </c>
      <c r="F9" s="16">
        <f>F7-F8</f>
        <v>300000</v>
      </c>
      <c r="G9" s="16">
        <f>G7-G8</f>
        <v>42000</v>
      </c>
      <c r="H9" s="10"/>
      <c r="I9" s="10"/>
    </row>
    <row r="10" ht="14.25" spans="1:9">
      <c r="A10" s="7"/>
      <c r="B10" s="13" t="s">
        <v>18</v>
      </c>
      <c r="C10" s="15">
        <v>33.9</v>
      </c>
      <c r="D10" s="12">
        <v>2</v>
      </c>
      <c r="E10" s="16" t="s">
        <v>19</v>
      </c>
      <c r="F10" s="16">
        <f>F26*C9</f>
        <v>500</v>
      </c>
      <c r="G10" s="16">
        <f>G26*C9</f>
        <v>70</v>
      </c>
      <c r="H10" s="10"/>
      <c r="I10" s="10"/>
    </row>
    <row r="11" ht="14.25" spans="1:9">
      <c r="A11" s="12"/>
      <c r="B11" s="13"/>
      <c r="C11" s="17"/>
      <c r="D11" s="7"/>
      <c r="E11" s="16" t="s">
        <v>20</v>
      </c>
      <c r="F11" s="18">
        <v>350</v>
      </c>
      <c r="G11" s="16">
        <f>F11*G5</f>
        <v>49</v>
      </c>
      <c r="H11" s="10"/>
      <c r="I11" s="10"/>
    </row>
    <row r="12" ht="14.25" spans="1:9">
      <c r="A12" s="7"/>
      <c r="B12" s="13"/>
      <c r="C12" s="17"/>
      <c r="D12" s="7"/>
      <c r="E12" s="16" t="s">
        <v>21</v>
      </c>
      <c r="F12" s="16">
        <f>F26*C5/(1+C5)</f>
        <v>0</v>
      </c>
      <c r="G12" s="16">
        <f>G26*C5/(1+C5)</f>
        <v>0</v>
      </c>
      <c r="H12" s="10"/>
      <c r="I12" s="10"/>
    </row>
    <row r="13" ht="14.25" spans="1:9">
      <c r="A13" s="11"/>
      <c r="B13" s="13"/>
      <c r="C13" s="17"/>
      <c r="D13" s="7"/>
      <c r="E13" s="19" t="s">
        <v>22</v>
      </c>
      <c r="F13" s="16">
        <f>F26*C18</f>
        <v>500</v>
      </c>
      <c r="G13" s="16">
        <f>G26*C18</f>
        <v>70</v>
      </c>
      <c r="H13" s="10"/>
      <c r="I13" s="10"/>
    </row>
    <row r="14" ht="14.25" spans="1:9">
      <c r="A14" s="7"/>
      <c r="B14" s="13"/>
      <c r="C14" s="17"/>
      <c r="D14" s="11"/>
      <c r="E14" s="11"/>
      <c r="F14" s="16">
        <f>F26*C19</f>
        <v>0</v>
      </c>
      <c r="G14" s="16">
        <f>G26*C19</f>
        <v>0</v>
      </c>
      <c r="H14" s="10"/>
      <c r="I14" s="10"/>
    </row>
    <row r="15" ht="14.25" spans="1:9">
      <c r="A15" s="7"/>
      <c r="B15" s="13"/>
      <c r="C15" s="13"/>
      <c r="D15" s="11"/>
      <c r="E15" s="16" t="s">
        <v>23</v>
      </c>
      <c r="F15" s="18">
        <v>0</v>
      </c>
      <c r="G15" s="16">
        <f>F15*G5</f>
        <v>0</v>
      </c>
      <c r="H15" s="10"/>
      <c r="I15" s="10"/>
    </row>
    <row r="16" ht="14.25" spans="1:9">
      <c r="A16" s="12" t="s">
        <v>24</v>
      </c>
      <c r="B16" s="13" t="s">
        <v>25</v>
      </c>
      <c r="C16" s="20">
        <v>1.1</v>
      </c>
      <c r="D16" s="11"/>
      <c r="E16" s="16" t="s">
        <v>26</v>
      </c>
      <c r="F16" s="16">
        <f>F15+F14+F13+F12+F11+F10</f>
        <v>1350</v>
      </c>
      <c r="G16" s="16">
        <f>G15+G14+G13+G12+G11+G10</f>
        <v>189</v>
      </c>
      <c r="H16" s="10"/>
      <c r="I16" s="10"/>
    </row>
    <row r="17" ht="14.25" spans="1:9">
      <c r="A17" s="7"/>
      <c r="B17" s="13" t="s">
        <v>27</v>
      </c>
      <c r="C17" s="15">
        <v>0</v>
      </c>
      <c r="D17" s="12">
        <v>3</v>
      </c>
      <c r="E17" s="16" t="s">
        <v>28</v>
      </c>
      <c r="F17" s="16">
        <f>F9+F16</f>
        <v>301350</v>
      </c>
      <c r="G17" s="16">
        <f>G9+G16</f>
        <v>42189</v>
      </c>
      <c r="H17" s="10"/>
      <c r="I17" s="10"/>
    </row>
    <row r="18" ht="14.25" spans="1:9">
      <c r="A18" s="7"/>
      <c r="B18" s="13" t="s">
        <v>29</v>
      </c>
      <c r="C18" s="14">
        <v>0.001</v>
      </c>
      <c r="D18" s="13"/>
      <c r="E18" s="21" t="s">
        <v>30</v>
      </c>
      <c r="F18" s="7"/>
      <c r="G18" s="7"/>
      <c r="H18" s="10"/>
      <c r="I18" s="10"/>
    </row>
    <row r="19" ht="14.25" spans="1:9">
      <c r="A19" s="11"/>
      <c r="B19" s="13" t="s">
        <v>31</v>
      </c>
      <c r="C19" s="14">
        <v>0</v>
      </c>
      <c r="D19" s="13"/>
      <c r="E19" s="7"/>
      <c r="F19" s="7"/>
      <c r="G19" s="7"/>
      <c r="H19" s="10"/>
      <c r="I19" s="10"/>
    </row>
    <row r="20" ht="14.25" spans="1:9">
      <c r="A20" s="11"/>
      <c r="B20" s="13" t="s">
        <v>32</v>
      </c>
      <c r="C20" s="15">
        <v>10000</v>
      </c>
      <c r="D20" s="13"/>
      <c r="E20" s="7"/>
      <c r="F20" s="7"/>
      <c r="G20" s="7"/>
      <c r="H20" s="10"/>
      <c r="I20" s="10"/>
    </row>
    <row r="21" ht="14.25" spans="1:9">
      <c r="A21" s="11"/>
      <c r="B21" s="13" t="s">
        <v>33</v>
      </c>
      <c r="C21" s="15">
        <v>7</v>
      </c>
      <c r="D21" s="13"/>
      <c r="E21" s="7"/>
      <c r="F21" s="7"/>
      <c r="G21" s="7"/>
      <c r="H21" s="10"/>
      <c r="I21" s="10"/>
    </row>
    <row r="22" ht="14.25" spans="1:9">
      <c r="A22" s="13"/>
      <c r="B22" s="13"/>
      <c r="C22" s="13"/>
      <c r="D22" s="13"/>
      <c r="E22" s="7"/>
      <c r="F22" s="7"/>
      <c r="G22" s="7"/>
      <c r="H22" s="10"/>
      <c r="I22" s="10"/>
    </row>
    <row r="23" ht="14.25" spans="1:9">
      <c r="A23" s="13"/>
      <c r="B23" s="13"/>
      <c r="C23" s="13"/>
      <c r="D23" s="13"/>
      <c r="E23" s="11"/>
      <c r="F23" s="11"/>
      <c r="G23" s="11"/>
      <c r="H23" s="10"/>
      <c r="I23" s="10"/>
    </row>
    <row r="24" ht="14.25" spans="1:9">
      <c r="A24" s="13"/>
      <c r="B24" s="13"/>
      <c r="C24" s="13"/>
      <c r="D24" s="13"/>
      <c r="E24" s="11"/>
      <c r="F24" s="11"/>
      <c r="G24" s="11"/>
      <c r="H24" s="10"/>
      <c r="I24" s="10"/>
    </row>
    <row r="25" ht="14.25" spans="1:9">
      <c r="A25" s="13"/>
      <c r="B25" s="13"/>
      <c r="C25" s="13"/>
      <c r="D25" s="13"/>
      <c r="E25" s="11"/>
      <c r="F25" s="11"/>
      <c r="G25" s="11"/>
      <c r="H25" s="10"/>
      <c r="I25" s="10"/>
    </row>
    <row r="26" ht="14.25" spans="1:9">
      <c r="A26" s="13"/>
      <c r="B26" s="13" t="s">
        <v>34</v>
      </c>
      <c r="C26" s="14">
        <v>0.15</v>
      </c>
      <c r="D26" s="12">
        <v>4</v>
      </c>
      <c r="E26" s="16" t="s">
        <v>35</v>
      </c>
      <c r="F26" s="16">
        <f>G26/G5</f>
        <v>500000</v>
      </c>
      <c r="G26" s="16">
        <f>C20*C21</f>
        <v>70000</v>
      </c>
      <c r="H26" s="10"/>
      <c r="I26" s="10"/>
    </row>
    <row r="27" ht="14.25" spans="1:9">
      <c r="A27" s="13"/>
      <c r="B27" s="13" t="s">
        <v>36</v>
      </c>
      <c r="C27" s="13">
        <f>IF(C18,((F9+F11+F15)*(1+C26)/(1-(1+C26)*(C9+C18)))*G5,((F9+F11+F15)*(1+C26)/(1-(1+C26)*(C9+C19)))*G5)</f>
        <v>48467.8259997995</v>
      </c>
      <c r="D27" s="7"/>
      <c r="E27" s="16" t="s">
        <v>37</v>
      </c>
      <c r="F27" s="16">
        <f>F26-F17</f>
        <v>198650</v>
      </c>
      <c r="G27" s="16">
        <f>G26-G17</f>
        <v>27811</v>
      </c>
      <c r="H27" s="10"/>
      <c r="I27" s="10"/>
    </row>
    <row r="28" ht="14.25" spans="1:9">
      <c r="A28" s="13"/>
      <c r="B28" s="13" t="s">
        <v>38</v>
      </c>
      <c r="C28" s="13">
        <f>C27/C20</f>
        <v>4.84678259997995</v>
      </c>
      <c r="D28" s="7"/>
      <c r="E28" s="16" t="s">
        <v>39</v>
      </c>
      <c r="F28" s="17">
        <f>F27/F17</f>
        <v>0.659200265472042</v>
      </c>
      <c r="G28" s="17">
        <f>G27/G17</f>
        <v>0.659200265472042</v>
      </c>
      <c r="H28" s="10"/>
      <c r="I28" s="10"/>
    </row>
    <row r="29" ht="14.25" spans="1:9">
      <c r="A29" s="10"/>
      <c r="B29" s="10"/>
      <c r="C29" s="10"/>
      <c r="D29" s="10"/>
      <c r="E29" s="22"/>
      <c r="F29" s="22"/>
      <c r="G29" s="22"/>
      <c r="H29" s="10"/>
      <c r="I29" s="10"/>
    </row>
    <row r="30" ht="14.25" spans="1:9">
      <c r="A30" s="10"/>
      <c r="B30" s="10"/>
      <c r="C30" s="10"/>
      <c r="D30" s="10"/>
      <c r="E30" s="10"/>
      <c r="F30" s="10"/>
      <c r="G30" s="10"/>
      <c r="H30" s="10"/>
      <c r="I30" s="10"/>
    </row>
    <row r="31" ht="14.25" spans="1:9">
      <c r="A31" s="10"/>
      <c r="B31" s="10"/>
      <c r="C31" s="10"/>
      <c r="D31" s="10"/>
      <c r="E31" s="10"/>
      <c r="F31" s="10"/>
      <c r="G31" s="10"/>
      <c r="H31" s="10"/>
      <c r="I31" s="10"/>
    </row>
    <row r="32" ht="14.25" spans="1:9">
      <c r="A32" s="10"/>
      <c r="B32" s="10"/>
      <c r="C32" s="10"/>
      <c r="D32" s="10"/>
      <c r="E32" s="10"/>
      <c r="F32" s="10"/>
      <c r="G32" s="10"/>
      <c r="H32" s="10"/>
      <c r="I32" s="10"/>
    </row>
    <row r="33" ht="14.25" spans="1:9">
      <c r="A33" s="10"/>
      <c r="B33" s="10"/>
      <c r="C33" s="10"/>
      <c r="D33" s="10"/>
      <c r="E33" s="10"/>
      <c r="F33" s="10"/>
      <c r="G33" s="10"/>
      <c r="H33" s="10"/>
      <c r="I33" s="10"/>
    </row>
    <row r="34" ht="14.25" spans="1:9">
      <c r="A34" s="10"/>
      <c r="B34" s="10"/>
      <c r="C34" s="10"/>
      <c r="D34" s="10"/>
      <c r="E34" s="10"/>
      <c r="F34" s="10"/>
      <c r="G34" s="10"/>
      <c r="H34" s="10"/>
      <c r="I34" s="10"/>
    </row>
    <row r="35" ht="14.25" spans="1:9">
      <c r="A35" s="10"/>
      <c r="B35" s="10"/>
      <c r="C35" s="10"/>
      <c r="D35" s="10"/>
      <c r="E35" s="10"/>
      <c r="F35" s="10"/>
      <c r="G35" s="10"/>
      <c r="H35" s="10"/>
      <c r="I35" s="10"/>
    </row>
  </sheetData>
  <sheetProtection algorithmName="SHA-512" hashValue="H2Brh8o0JJBoJbDyup+4cseFol5qpYjqNWb4+zM7rZZ6qOLaRleTPQxqIEwkRxT5uJGxGY5VFObVmaCTfUgNIA==" saltValue="pDwM/eVBYS0cpLETZxqLcA==" spinCount="100000" sheet="1" objects="1"/>
  <mergeCells count="13">
    <mergeCell ref="A1:C1"/>
    <mergeCell ref="D1:G1"/>
    <mergeCell ref="A2:G2"/>
    <mergeCell ref="A5:A10"/>
    <mergeCell ref="A11:A15"/>
    <mergeCell ref="A16:A21"/>
    <mergeCell ref="D7:D9"/>
    <mergeCell ref="D10:D16"/>
    <mergeCell ref="D26:D28"/>
    <mergeCell ref="E13:E14"/>
    <mergeCell ref="A3:C4"/>
    <mergeCell ref="D3:G4"/>
    <mergeCell ref="E18:G25"/>
  </mergeCells>
  <hyperlinks>
    <hyperlink ref="D1" r:id="rId3" display=" www.tradeyiyi.com  "/>
  </hyperlink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R_Ding</cp:lastModifiedBy>
  <dcterms:created xsi:type="dcterms:W3CDTF">2025-05-28T00:00:00Z</dcterms:created>
  <dcterms:modified xsi:type="dcterms:W3CDTF">2025-05-27T16:25:24Z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C170C2E9B2EB43EB85CD6DAB398B0282_12</vt:lpwstr>
  </property>
  <property fmtid="{D5CDD505-2E9C-101B-9397-08002B2CF9AE}" pid="3" name="KSOProductBuildVer">
    <vt:lpwstr>2052-12.1.0.21171</vt:lpwstr>
  </property>
</Properties>
</file>